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342726f9a17b40/Documents/Islam/Quran Studies/Islamic practice according to the Qur'an alone book/Images and related data/"/>
    </mc:Choice>
  </mc:AlternateContent>
  <xr:revisionPtr revIDLastSave="176" documentId="8_{EF06DA20-122C-48A2-B874-5704A92B1374}" xr6:coauthVersionLast="47" xr6:coauthVersionMax="47" xr10:uidLastSave="{3AB8672D-2AA2-45E5-921F-08B58C866B69}"/>
  <bookViews>
    <workbookView xWindow="-108" yWindow="-108" windowWidth="41496" windowHeight="16776" xr2:uid="{06B07660-48A3-4CBB-967D-7AD335E44B7F}"/>
  </bookViews>
  <sheets>
    <sheet name="Model 0604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20" i="1"/>
  <c r="B21" i="1"/>
  <c r="B22" i="1"/>
  <c r="C9" i="1" s="1"/>
  <c r="B23" i="1"/>
  <c r="C10" i="1" s="1"/>
  <c r="C8" i="1" l="1"/>
  <c r="F9" i="1"/>
  <c r="E9" i="1" s="1"/>
  <c r="D10" i="1"/>
  <c r="F10" i="1"/>
  <c r="E10" i="1" s="1"/>
  <c r="D9" i="1" l="1"/>
  <c r="D11" i="1"/>
  <c r="F11" i="1"/>
  <c r="E11" i="1" s="1"/>
  <c r="F8" i="1"/>
  <c r="E8" i="1" s="1"/>
  <c r="B24" i="1"/>
  <c r="D8" i="1"/>
  <c r="C15" i="1" l="1"/>
  <c r="C14" i="1"/>
  <c r="C12" i="1"/>
  <c r="F12" i="1" s="1"/>
  <c r="E12" i="1" s="1"/>
  <c r="C13" i="1"/>
  <c r="D15" i="1" l="1"/>
  <c r="F15" i="1"/>
  <c r="E15" i="1" s="1"/>
  <c r="D14" i="1"/>
  <c r="F14" i="1"/>
  <c r="E14" i="1" s="1"/>
  <c r="C16" i="1"/>
  <c r="C17" i="1" s="1"/>
  <c r="D12" i="1"/>
  <c r="F13" i="1"/>
  <c r="E13" i="1" s="1"/>
  <c r="D13" i="1"/>
  <c r="D16" i="1" l="1"/>
</calcChain>
</file>

<file path=xl/sharedStrings.xml><?xml version="1.0" encoding="utf-8"?>
<sst xmlns="http://schemas.openxmlformats.org/spreadsheetml/2006/main" count="26" uniqueCount="26">
  <si>
    <t>Remainder after the fixed shares</t>
  </si>
  <si>
    <t>Are there any children or siblings?</t>
  </si>
  <si>
    <t>Parents alone?</t>
  </si>
  <si>
    <t>Siblings alone?</t>
  </si>
  <si>
    <t>Are there children</t>
  </si>
  <si>
    <t>Conditions</t>
  </si>
  <si>
    <t>Remainder</t>
  </si>
  <si>
    <t>Total</t>
  </si>
  <si>
    <t>Sister [Kalaalah]</t>
  </si>
  <si>
    <t>Brother [Kalaalah]</t>
  </si>
  <si>
    <t>Daughter</t>
  </si>
  <si>
    <t>Son</t>
  </si>
  <si>
    <t>Wife</t>
  </si>
  <si>
    <t>Husband</t>
  </si>
  <si>
    <t>Father</t>
  </si>
  <si>
    <t>Mother</t>
  </si>
  <si>
    <t>Share per person</t>
  </si>
  <si>
    <t>Fraction per person</t>
  </si>
  <si>
    <t>Fraction per category</t>
  </si>
  <si>
    <t>Total Share</t>
  </si>
  <si>
    <t># of inheritor category</t>
  </si>
  <si>
    <t>Defined inheritor categories</t>
  </si>
  <si>
    <t>You cannot have children and siblings inheriting at the same time</t>
  </si>
  <si>
    <t>You cannot have both the husband and wife inheriting at the same time.</t>
  </si>
  <si>
    <t>Amount after debts and bequeathals</t>
  </si>
  <si>
    <t>You cannot have more than 1 mother or father inherit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</si>
</sst>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\ ???/???"/>
    <numFmt numFmtId="166" formatCode="#,##0.0"/>
    <numFmt numFmtId="167" formatCode="#,##0.0000000000000"/>
  </numFmts>
  <fonts count="3" x14ac:knownFonts="1">
    <font>
      <sz val="11"/>
      <color theme="1"/>
      <name val="Liberation Sans"/>
    </font>
    <font>
      <sz val="11"/>
      <color theme="1"/>
      <name val="Liberation Sans"/>
      <family val="2"/>
    </font>
    <font>
      <b/>
      <sz val="11"/>
      <color theme="1"/>
      <name val="Liberatio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3" fontId="0" fillId="2" borderId="0" xfId="0" applyNumberFormat="1" applyFill="1"/>
    <xf numFmtId="0" fontId="2" fillId="2" borderId="0" xfId="0" applyFont="1" applyFill="1"/>
    <xf numFmtId="164" fontId="0" fillId="3" borderId="1" xfId="0" applyNumberFormat="1" applyFill="1" applyBorder="1"/>
    <xf numFmtId="0" fontId="0" fillId="3" borderId="1" xfId="0" applyFill="1" applyBorder="1"/>
    <xf numFmtId="165" fontId="0" fillId="2" borderId="1" xfId="0" applyNumberFormat="1" applyFill="1" applyBorder="1"/>
    <xf numFmtId="0" fontId="2" fillId="2" borderId="1" xfId="0" applyFont="1" applyFill="1" applyBorder="1"/>
    <xf numFmtId="0" fontId="0" fillId="0" borderId="1" xfId="0" applyBorder="1" applyAlignment="1">
      <alignment wrapText="1"/>
    </xf>
    <xf numFmtId="2" fontId="0" fillId="0" borderId="0" xfId="0" applyNumberFormat="1"/>
    <xf numFmtId="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12" fontId="0" fillId="0" borderId="0" xfId="0" applyNumberFormat="1"/>
    <xf numFmtId="164" fontId="0" fillId="0" borderId="0" xfId="0" applyNumberFormat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5" borderId="0" xfId="0" applyFill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0" fontId="0" fillId="5" borderId="0" xfId="0" applyFill="1" applyAlignment="1">
      <alignment horizontal="left"/>
    </xf>
    <xf numFmtId="166" fontId="2" fillId="6" borderId="2" xfId="0" applyNumberFormat="1" applyFont="1" applyFill="1" applyBorder="1"/>
    <xf numFmtId="166" fontId="0" fillId="2" borderId="1" xfId="0" applyNumberFormat="1" applyFill="1" applyBorder="1"/>
    <xf numFmtId="0" fontId="0" fillId="5" borderId="0" xfId="0" applyFill="1" applyAlignment="1">
      <alignment horizontal="left" wrapText="1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D579-98E1-4514-B339-1A0AC298B58B}">
  <dimension ref="A1:M24"/>
  <sheetViews>
    <sheetView tabSelected="1" workbookViewId="0">
      <selection activeCell="B16" sqref="B16"/>
    </sheetView>
  </sheetViews>
  <sheetFormatPr defaultRowHeight="13.8" x14ac:dyDescent="0.25"/>
  <cols>
    <col min="1" max="1" width="32.59765625" customWidth="1"/>
    <col min="2" max="2" width="20.59765625" customWidth="1"/>
    <col min="3" max="3" width="10.69921875" customWidth="1"/>
    <col min="4" max="4" width="19.69921875" customWidth="1"/>
    <col min="5" max="5" width="18.09765625" customWidth="1"/>
    <col min="6" max="6" width="15.8984375" customWidth="1"/>
  </cols>
  <sheetData>
    <row r="1" spans="1:13" ht="16.95" customHeight="1" thickBot="1" x14ac:dyDescent="0.3">
      <c r="A1" s="22" t="s">
        <v>24</v>
      </c>
      <c r="B1" s="29">
        <v>100</v>
      </c>
    </row>
    <row r="2" spans="1:13" x14ac:dyDescent="0.25">
      <c r="A2" s="4"/>
      <c r="B2" s="13"/>
    </row>
    <row r="3" spans="1:13" x14ac:dyDescent="0.25">
      <c r="A3" s="31" t="s">
        <v>23</v>
      </c>
      <c r="B3" s="31"/>
      <c r="C3" s="31"/>
    </row>
    <row r="4" spans="1:13" x14ac:dyDescent="0.25">
      <c r="A4" s="28" t="s">
        <v>25</v>
      </c>
      <c r="B4" s="23"/>
      <c r="C4" s="23"/>
    </row>
    <row r="5" spans="1:13" x14ac:dyDescent="0.25">
      <c r="A5" s="31" t="s">
        <v>22</v>
      </c>
      <c r="B5" s="31"/>
      <c r="C5" s="31"/>
    </row>
    <row r="6" spans="1:13" x14ac:dyDescent="0.25">
      <c r="A6" s="5"/>
      <c r="B6" s="13"/>
    </row>
    <row r="7" spans="1:13" x14ac:dyDescent="0.25">
      <c r="A7" s="21" t="s">
        <v>21</v>
      </c>
      <c r="B7" s="20" t="s">
        <v>20</v>
      </c>
      <c r="C7" s="20" t="s">
        <v>19</v>
      </c>
      <c r="D7" s="20" t="s">
        <v>18</v>
      </c>
      <c r="E7" s="20" t="s">
        <v>17</v>
      </c>
      <c r="F7" s="20" t="s">
        <v>16</v>
      </c>
    </row>
    <row r="8" spans="1:13" x14ac:dyDescent="0.25">
      <c r="A8" s="17" t="s">
        <v>15</v>
      </c>
      <c r="B8" s="16">
        <v>1</v>
      </c>
      <c r="C8" s="24">
        <f>IF(B8&gt;0,IF(B22,1/3,1/6)*$B$1,0)</f>
        <v>16.666666666666664</v>
      </c>
      <c r="D8" s="15">
        <f t="shared" ref="D8:D15" si="0">IFERROR(C8/$B$1,0)</f>
        <v>0.16666666666666663</v>
      </c>
      <c r="E8" s="15">
        <f t="shared" ref="E8:E15" si="1">IFERROR(F8/$B$1,0)</f>
        <v>0.16666666666666663</v>
      </c>
      <c r="F8" s="14">
        <f t="shared" ref="F8:F15" si="2">IFERROR(C8/B8,0)</f>
        <v>16.666666666666664</v>
      </c>
      <c r="M8" s="13"/>
    </row>
    <row r="9" spans="1:13" x14ac:dyDescent="0.25">
      <c r="A9" s="17" t="s">
        <v>14</v>
      </c>
      <c r="B9" s="16">
        <v>1</v>
      </c>
      <c r="C9" s="24">
        <f>IF(B9&gt;0,IF(B22,1/3,1/6)*$B$1,0)</f>
        <v>16.666666666666664</v>
      </c>
      <c r="D9" s="15">
        <f t="shared" si="0"/>
        <v>0.16666666666666663</v>
      </c>
      <c r="E9" s="15">
        <f t="shared" si="1"/>
        <v>0.16666666666666663</v>
      </c>
      <c r="F9" s="14">
        <f t="shared" si="2"/>
        <v>16.666666666666664</v>
      </c>
      <c r="H9" s="19"/>
      <c r="M9" s="13"/>
    </row>
    <row r="10" spans="1:13" x14ac:dyDescent="0.25">
      <c r="A10" s="17" t="s">
        <v>13</v>
      </c>
      <c r="B10" s="16">
        <v>1</v>
      </c>
      <c r="C10" s="24">
        <f>IF(B10&gt;0,NOT(B11)*IF(B23,1/4,1/2)*$B$1,0)</f>
        <v>25</v>
      </c>
      <c r="D10" s="15">
        <f t="shared" si="0"/>
        <v>0.25</v>
      </c>
      <c r="E10" s="15">
        <f t="shared" si="1"/>
        <v>0.25</v>
      </c>
      <c r="F10" s="14">
        <f t="shared" si="2"/>
        <v>25</v>
      </c>
      <c r="M10" s="13"/>
    </row>
    <row r="11" spans="1:13" x14ac:dyDescent="0.25">
      <c r="A11" s="17" t="s">
        <v>12</v>
      </c>
      <c r="B11" s="16">
        <v>0</v>
      </c>
      <c r="C11" s="24">
        <f>IF(B11&gt;0,NOT(B10)*IF(B23,1/8,1/4)*$B$1,0)</f>
        <v>0</v>
      </c>
      <c r="D11" s="15">
        <f t="shared" si="0"/>
        <v>0</v>
      </c>
      <c r="E11" s="15">
        <f t="shared" si="1"/>
        <v>0</v>
      </c>
      <c r="F11" s="14">
        <f t="shared" si="2"/>
        <v>0</v>
      </c>
    </row>
    <row r="12" spans="1:13" x14ac:dyDescent="0.25">
      <c r="A12" s="17" t="s">
        <v>11</v>
      </c>
      <c r="B12" s="16">
        <v>1</v>
      </c>
      <c r="C12" s="24">
        <f>IF(B12&gt;0,(B24*2*$B$12/(2*$B$12+$B$13)),0)</f>
        <v>27.777777777777782</v>
      </c>
      <c r="D12" s="15">
        <f t="shared" si="0"/>
        <v>0.27777777777777785</v>
      </c>
      <c r="E12" s="15">
        <f t="shared" si="1"/>
        <v>0.27777777777777785</v>
      </c>
      <c r="F12" s="14">
        <f t="shared" si="2"/>
        <v>27.777777777777782</v>
      </c>
    </row>
    <row r="13" spans="1:13" x14ac:dyDescent="0.25">
      <c r="A13" s="17" t="s">
        <v>10</v>
      </c>
      <c r="B13" s="16">
        <v>1</v>
      </c>
      <c r="C13" s="24">
        <f>IF(B13&gt;0,(B24*$B$13/(2*$B$12+$B$13)),0)*IF(B12=0,IF(B13&gt;1,2/3,1/2),1)</f>
        <v>13.888888888888891</v>
      </c>
      <c r="D13" s="15">
        <f t="shared" si="0"/>
        <v>0.13888888888888892</v>
      </c>
      <c r="E13" s="15">
        <f t="shared" si="1"/>
        <v>0.13888888888888892</v>
      </c>
      <c r="F13" s="14">
        <f t="shared" si="2"/>
        <v>13.888888888888891</v>
      </c>
    </row>
    <row r="14" spans="1:13" x14ac:dyDescent="0.25">
      <c r="A14" s="17" t="s">
        <v>9</v>
      </c>
      <c r="B14" s="16">
        <v>0</v>
      </c>
      <c r="C14" s="24">
        <f>AND(NOT(B20),B14)*IF(B21,(B24*2*$B$14/(2*$B$14+$B$15)),IF(SUM(B14:B15)&gt;2,(B14/(B14+B15))*1/3*B24,B24*1/6))</f>
        <v>0</v>
      </c>
      <c r="D14" s="15">
        <f t="shared" si="0"/>
        <v>0</v>
      </c>
      <c r="E14" s="15">
        <f t="shared" si="1"/>
        <v>0</v>
      </c>
      <c r="F14" s="14">
        <f t="shared" si="2"/>
        <v>0</v>
      </c>
      <c r="G14" s="18"/>
      <c r="H14" s="18"/>
    </row>
    <row r="15" spans="1:13" x14ac:dyDescent="0.25">
      <c r="A15" s="17" t="s">
        <v>8</v>
      </c>
      <c r="B15" s="16">
        <v>0</v>
      </c>
      <c r="C15" s="25">
        <f>AND(NOT(B20),B15)*IF(B21,(B24*$B$15/(2*$B$14+$B$15)),IF(SUM(B14:B15)&gt;2,(B15/(B14+B15))*1/3*B24,B24*1/6))</f>
        <v>0</v>
      </c>
      <c r="D15" s="15">
        <f t="shared" si="0"/>
        <v>0</v>
      </c>
      <c r="E15" s="15">
        <f t="shared" si="1"/>
        <v>0</v>
      </c>
      <c r="F15" s="14">
        <f t="shared" si="2"/>
        <v>0</v>
      </c>
      <c r="K15" s="13"/>
    </row>
    <row r="16" spans="1:13" x14ac:dyDescent="0.25">
      <c r="A16" s="12"/>
      <c r="B16" s="11" t="s">
        <v>7</v>
      </c>
      <c r="C16" s="30">
        <f>SUM(C8:C15)</f>
        <v>100</v>
      </c>
      <c r="D16" s="10">
        <f>SUM(D8:D15)</f>
        <v>1</v>
      </c>
      <c r="E16" s="9"/>
      <c r="F16" s="8"/>
    </row>
    <row r="17" spans="1:5" x14ac:dyDescent="0.25">
      <c r="A17" s="5"/>
      <c r="B17" s="7" t="s">
        <v>6</v>
      </c>
      <c r="C17" s="6">
        <f>B1-C16</f>
        <v>0</v>
      </c>
    </row>
    <row r="18" spans="1:5" x14ac:dyDescent="0.25">
      <c r="A18" s="5"/>
    </row>
    <row r="19" spans="1:5" x14ac:dyDescent="0.25">
      <c r="A19" s="4" t="s">
        <v>5</v>
      </c>
    </row>
    <row r="20" spans="1:5" x14ac:dyDescent="0.25">
      <c r="A20" s="3" t="s">
        <v>4</v>
      </c>
      <c r="B20">
        <f>IF(SUM(B12:B13)&gt;0,1,0)</f>
        <v>1</v>
      </c>
    </row>
    <row r="21" spans="1:5" x14ac:dyDescent="0.25">
      <c r="A21" s="1" t="s">
        <v>3</v>
      </c>
      <c r="B21">
        <f>IF(SUM(B8:B13)=0,1,0)</f>
        <v>0</v>
      </c>
      <c r="D21" s="27"/>
      <c r="E21" s="2"/>
    </row>
    <row r="22" spans="1:5" x14ac:dyDescent="0.25">
      <c r="A22" s="1" t="s">
        <v>2</v>
      </c>
      <c r="B22">
        <f>IF(SUM(B10:B15)=0,1,0)</f>
        <v>0</v>
      </c>
    </row>
    <row r="23" spans="1:5" x14ac:dyDescent="0.25">
      <c r="A23" s="1" t="s">
        <v>1</v>
      </c>
      <c r="B23">
        <f>IF(SUM(B12:B15)&gt;0,1,0)</f>
        <v>1</v>
      </c>
    </row>
    <row r="24" spans="1:5" x14ac:dyDescent="0.25">
      <c r="A24" s="1" t="s">
        <v>0</v>
      </c>
      <c r="B24" s="26">
        <f>B1-SUM(C8:C11)</f>
        <v>41.666666666666671</v>
      </c>
      <c r="D24" s="18"/>
    </row>
  </sheetData>
  <mergeCells count="2">
    <mergeCell ref="A3:C3"/>
    <mergeCell ref="A5:C5"/>
  </mergeCells>
  <conditionalFormatting sqref="B10">
    <cfRule type="expression" dxfId="2" priority="3">
      <formula>AND($B$11&gt;0,$B$10&gt;0)</formula>
    </cfRule>
  </conditionalFormatting>
  <conditionalFormatting sqref="B11">
    <cfRule type="expression" dxfId="1" priority="2">
      <formula>AND($B$10&gt;0,$B$11&gt;0)</formula>
    </cfRule>
  </conditionalFormatting>
  <conditionalFormatting sqref="B14:B15">
    <cfRule type="expression" dxfId="0" priority="1">
      <formula>IF($B14&gt;0,OR($B$12&gt;0,$B$13&gt;0),)</formula>
    </cfRule>
  </conditionalFormatting>
  <pageMargins left="0.7" right="0.7" top="0.75" bottom="0.75" header="0.3" footer="0.3"/>
  <pageSetup paperSize="9" orientation="portrait" r:id="rId1"/>
  <ignoredErrors>
    <ignoredError sqref="C14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06042025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Boustany</dc:creator>
  <cp:lastModifiedBy>Marwan Boustany</cp:lastModifiedBy>
  <dcterms:created xsi:type="dcterms:W3CDTF">2025-04-06T11:48:35Z</dcterms:created>
  <dcterms:modified xsi:type="dcterms:W3CDTF">2026-01-11T19:50:45Z</dcterms:modified>
</cp:coreProperties>
</file>